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a2\Documents\Facilit@mos\geologia\"/>
    </mc:Choice>
  </mc:AlternateContent>
  <bookViews>
    <workbookView xWindow="0" yWindow="0" windowWidth="20490" windowHeight="7155"/>
  </bookViews>
  <sheets>
    <sheet name="Cálculo" sheetId="2" r:id="rId1"/>
    <sheet name="Auxiliar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H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D9" i="2"/>
  <c r="D13" i="2" s="1"/>
  <c r="G3" i="1" l="1"/>
  <c r="G20" i="1"/>
  <c r="H20" i="1" s="1"/>
  <c r="G16" i="1"/>
  <c r="H16" i="1" s="1"/>
  <c r="G12" i="1"/>
  <c r="H12" i="1" s="1"/>
  <c r="G8" i="1"/>
  <c r="H8" i="1" s="1"/>
  <c r="G4" i="1"/>
  <c r="H4" i="1" s="1"/>
  <c r="G23" i="1"/>
  <c r="H23" i="1" s="1"/>
  <c r="G19" i="1"/>
  <c r="H19" i="1" s="1"/>
  <c r="G15" i="1"/>
  <c r="G11" i="1"/>
  <c r="H11" i="1" s="1"/>
  <c r="G7" i="1"/>
  <c r="H7" i="1" s="1"/>
  <c r="G22" i="1"/>
  <c r="H22" i="1" s="1"/>
  <c r="G18" i="1"/>
  <c r="H18" i="1" s="1"/>
  <c r="G14" i="1"/>
  <c r="H14" i="1" s="1"/>
  <c r="G10" i="1"/>
  <c r="H10" i="1" s="1"/>
  <c r="G6" i="1"/>
  <c r="H6" i="1" s="1"/>
  <c r="H15" i="1"/>
  <c r="G21" i="1"/>
  <c r="H21" i="1" s="1"/>
  <c r="G17" i="1"/>
  <c r="H17" i="1" s="1"/>
  <c r="G13" i="1"/>
  <c r="H13" i="1" s="1"/>
  <c r="G9" i="1"/>
  <c r="H9" i="1" s="1"/>
  <c r="G5" i="1"/>
  <c r="H5" i="1" s="1"/>
  <c r="D15" i="2"/>
  <c r="D16" i="2" s="1"/>
  <c r="H3" i="1" l="1"/>
  <c r="D15" i="1"/>
  <c r="J4" i="1"/>
  <c r="J8" i="1"/>
  <c r="J12" i="1"/>
  <c r="J16" i="1"/>
  <c r="J20" i="1"/>
  <c r="J3" i="1"/>
  <c r="J5" i="1"/>
  <c r="J9" i="1"/>
  <c r="J13" i="1"/>
  <c r="J17" i="1"/>
  <c r="J21" i="1"/>
  <c r="J6" i="1"/>
  <c r="J10" i="1"/>
  <c r="J14" i="1"/>
  <c r="J18" i="1"/>
  <c r="J22" i="1"/>
  <c r="J7" i="1"/>
  <c r="J11" i="1"/>
  <c r="J15" i="1"/>
  <c r="J19" i="1"/>
  <c r="J23" i="1"/>
</calcChain>
</file>

<file path=xl/sharedStrings.xml><?xml version="1.0" encoding="utf-8"?>
<sst xmlns="http://schemas.openxmlformats.org/spreadsheetml/2006/main" count="21" uniqueCount="18">
  <si>
    <t>Periodos de semidesintegración</t>
  </si>
  <si>
    <t>Rb - Sr</t>
  </si>
  <si>
    <t>U - Pb</t>
  </si>
  <si>
    <t>K - Ar</t>
  </si>
  <si>
    <t>C - N</t>
  </si>
  <si>
    <t>Modelo de datación radiactiva</t>
  </si>
  <si>
    <t>Método utilizado</t>
  </si>
  <si>
    <t>Periodo de semidesintegración</t>
  </si>
  <si>
    <t>Proporción de isótopo restante</t>
  </si>
  <si>
    <t>Tiempo transcurrido</t>
  </si>
  <si>
    <t>x</t>
  </si>
  <si>
    <t>Lambda</t>
  </si>
  <si>
    <t>(marca con una "x")</t>
  </si>
  <si>
    <r>
      <t xml:space="preserve">K - </t>
    </r>
    <r>
      <rPr>
        <sz val="11"/>
        <color theme="1"/>
        <rFont val="Calibri"/>
        <family val="2"/>
        <scheme val="minor"/>
      </rPr>
      <t>Ar</t>
    </r>
  </si>
  <si>
    <t>m.a.</t>
  </si>
  <si>
    <t>Tiempo</t>
  </si>
  <si>
    <t>años</t>
  </si>
  <si>
    <t>Porcentaje no descompuesto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</si>
</sst>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E+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0" fillId="3" borderId="0" xfId="0" applyFill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2" fillId="2" borderId="0" xfId="0" applyFont="1" applyFill="1"/>
    <xf numFmtId="1" fontId="0" fillId="2" borderId="1" xfId="0" applyNumberFormat="1" applyFill="1" applyBorder="1"/>
    <xf numFmtId="9" fontId="0" fillId="2" borderId="1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Proporción de isótopos</a:t>
            </a:r>
            <a:r>
              <a:rPr lang="es-ES" baseline="0"/>
              <a:t> restantes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Auxiliar!$H$2</c:f>
              <c:strCache>
                <c:ptCount val="1"/>
                <c:pt idx="0">
                  <c:v>C - 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Auxiliar!$G$3:$G$13</c:f>
              <c:numCache>
                <c:formatCode>General</c:formatCode>
                <c:ptCount val="11"/>
                <c:pt idx="0">
                  <c:v>0</c:v>
                </c:pt>
                <c:pt idx="1">
                  <c:v>5730</c:v>
                </c:pt>
                <c:pt idx="2">
                  <c:v>11460</c:v>
                </c:pt>
                <c:pt idx="3">
                  <c:v>17190</c:v>
                </c:pt>
                <c:pt idx="4">
                  <c:v>22920</c:v>
                </c:pt>
                <c:pt idx="5">
                  <c:v>28650</c:v>
                </c:pt>
                <c:pt idx="6">
                  <c:v>34380</c:v>
                </c:pt>
                <c:pt idx="7">
                  <c:v>40110</c:v>
                </c:pt>
                <c:pt idx="8">
                  <c:v>45840</c:v>
                </c:pt>
                <c:pt idx="9">
                  <c:v>51570</c:v>
                </c:pt>
                <c:pt idx="10">
                  <c:v>57300</c:v>
                </c:pt>
              </c:numCache>
            </c:numRef>
          </c:xVal>
          <c:yVal>
            <c:numRef>
              <c:f>Auxiliar!$H$3:$H$13</c:f>
              <c:numCache>
                <c:formatCode>General</c:formatCode>
                <c:ptCount val="11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0.12500000000000003</c:v>
                </c:pt>
                <c:pt idx="4">
                  <c:v>6.25E-2</c:v>
                </c:pt>
                <c:pt idx="5">
                  <c:v>3.1250000000000014E-2</c:v>
                </c:pt>
                <c:pt idx="6">
                  <c:v>1.5625000000000007E-2</c:v>
                </c:pt>
                <c:pt idx="7">
                  <c:v>7.8125000000000017E-3</c:v>
                </c:pt>
                <c:pt idx="8">
                  <c:v>3.9062500000000009E-3</c:v>
                </c:pt>
                <c:pt idx="9">
                  <c:v>1.953125E-3</c:v>
                </c:pt>
                <c:pt idx="10">
                  <c:v>9.7656250000000087E-4</c:v>
                </c:pt>
              </c:numCache>
            </c:numRef>
          </c:yVal>
          <c:smooth val="1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Auxiliar!$G$3:$G$23</c:f>
              <c:numCache>
                <c:formatCode>General</c:formatCode>
                <c:ptCount val="21"/>
                <c:pt idx="0">
                  <c:v>0</c:v>
                </c:pt>
                <c:pt idx="1">
                  <c:v>5730</c:v>
                </c:pt>
                <c:pt idx="2">
                  <c:v>11460</c:v>
                </c:pt>
                <c:pt idx="3">
                  <c:v>17190</c:v>
                </c:pt>
                <c:pt idx="4">
                  <c:v>22920</c:v>
                </c:pt>
                <c:pt idx="5">
                  <c:v>28650</c:v>
                </c:pt>
                <c:pt idx="6">
                  <c:v>34380</c:v>
                </c:pt>
                <c:pt idx="7">
                  <c:v>40110</c:v>
                </c:pt>
                <c:pt idx="8">
                  <c:v>45840</c:v>
                </c:pt>
                <c:pt idx="9">
                  <c:v>51570</c:v>
                </c:pt>
                <c:pt idx="10">
                  <c:v>57300</c:v>
                </c:pt>
                <c:pt idx="11">
                  <c:v>63030</c:v>
                </c:pt>
                <c:pt idx="12">
                  <c:v>68760</c:v>
                </c:pt>
                <c:pt idx="13">
                  <c:v>74490</c:v>
                </c:pt>
                <c:pt idx="14">
                  <c:v>80220</c:v>
                </c:pt>
                <c:pt idx="15">
                  <c:v>85950</c:v>
                </c:pt>
                <c:pt idx="16">
                  <c:v>91680</c:v>
                </c:pt>
                <c:pt idx="17">
                  <c:v>97410</c:v>
                </c:pt>
                <c:pt idx="18">
                  <c:v>103140</c:v>
                </c:pt>
                <c:pt idx="19">
                  <c:v>108870</c:v>
                </c:pt>
                <c:pt idx="20">
                  <c:v>114600</c:v>
                </c:pt>
              </c:numCache>
            </c:numRef>
          </c:xVal>
          <c:yVal>
            <c:numRef>
              <c:f>Auxiliar!$I$3:$I$23</c:f>
              <c:numCache>
                <c:formatCode>General</c:formatCode>
                <c:ptCount val="2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</c:numCache>
            </c:numRef>
          </c:yVal>
          <c:smooth val="1"/>
        </c:ser>
        <c:ser>
          <c:idx val="2"/>
          <c:order val="2"/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Auxiliar!$J$3:$J$23</c:f>
              <c:numCache>
                <c:formatCode>General</c:formatCode>
                <c:ptCount val="21"/>
                <c:pt idx="0">
                  <c:v>15682.812854572363</c:v>
                </c:pt>
                <c:pt idx="1">
                  <c:v>15682.812854572363</c:v>
                </c:pt>
                <c:pt idx="2">
                  <c:v>15682.812854572363</c:v>
                </c:pt>
                <c:pt idx="3">
                  <c:v>15682.812854572363</c:v>
                </c:pt>
                <c:pt idx="4">
                  <c:v>15682.812854572363</c:v>
                </c:pt>
                <c:pt idx="5">
                  <c:v>15682.812854572363</c:v>
                </c:pt>
                <c:pt idx="6">
                  <c:v>15682.812854572363</c:v>
                </c:pt>
                <c:pt idx="7">
                  <c:v>15682.812854572363</c:v>
                </c:pt>
                <c:pt idx="8">
                  <c:v>15682.812854572363</c:v>
                </c:pt>
                <c:pt idx="9">
                  <c:v>15682.812854572363</c:v>
                </c:pt>
                <c:pt idx="10">
                  <c:v>15682.812854572363</c:v>
                </c:pt>
                <c:pt idx="11">
                  <c:v>15682.812854572363</c:v>
                </c:pt>
                <c:pt idx="12">
                  <c:v>15682.812854572363</c:v>
                </c:pt>
                <c:pt idx="13">
                  <c:v>15682.812854572363</c:v>
                </c:pt>
                <c:pt idx="14">
                  <c:v>15682.812854572363</c:v>
                </c:pt>
                <c:pt idx="15">
                  <c:v>15682.812854572363</c:v>
                </c:pt>
                <c:pt idx="16">
                  <c:v>15682.812854572363</c:v>
                </c:pt>
                <c:pt idx="17">
                  <c:v>15682.812854572363</c:v>
                </c:pt>
                <c:pt idx="18">
                  <c:v>15682.812854572363</c:v>
                </c:pt>
                <c:pt idx="19">
                  <c:v>15682.812854572363</c:v>
                </c:pt>
                <c:pt idx="20">
                  <c:v>15682.812854572363</c:v>
                </c:pt>
              </c:numCache>
            </c:numRef>
          </c:xVal>
          <c:yVal>
            <c:numRef>
              <c:f>Auxiliar!$H$3:$H$23</c:f>
              <c:numCache>
                <c:formatCode>General</c:formatCode>
                <c:ptCount val="21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0.12500000000000003</c:v>
                </c:pt>
                <c:pt idx="4">
                  <c:v>6.25E-2</c:v>
                </c:pt>
                <c:pt idx="5">
                  <c:v>3.1250000000000014E-2</c:v>
                </c:pt>
                <c:pt idx="6">
                  <c:v>1.5625000000000007E-2</c:v>
                </c:pt>
                <c:pt idx="7">
                  <c:v>7.8125000000000017E-3</c:v>
                </c:pt>
                <c:pt idx="8">
                  <c:v>3.9062500000000009E-3</c:v>
                </c:pt>
                <c:pt idx="9">
                  <c:v>1.953125E-3</c:v>
                </c:pt>
                <c:pt idx="10">
                  <c:v>9.7656250000000087E-4</c:v>
                </c:pt>
                <c:pt idx="11">
                  <c:v>4.8828125000000043E-4</c:v>
                </c:pt>
                <c:pt idx="12">
                  <c:v>2.4414062500000016E-4</c:v>
                </c:pt>
                <c:pt idx="13">
                  <c:v>1.2207031250000008E-4</c:v>
                </c:pt>
                <c:pt idx="14">
                  <c:v>6.1035156250000027E-5</c:v>
                </c:pt>
                <c:pt idx="15">
                  <c:v>3.0517578125000014E-5</c:v>
                </c:pt>
                <c:pt idx="16">
                  <c:v>1.5258789062500007E-5</c:v>
                </c:pt>
                <c:pt idx="17">
                  <c:v>7.6293945312500017E-6</c:v>
                </c:pt>
                <c:pt idx="18">
                  <c:v>3.8146972656250008E-6</c:v>
                </c:pt>
                <c:pt idx="19">
                  <c:v>1.9073486328125E-6</c:v>
                </c:pt>
                <c:pt idx="20">
                  <c:v>9.5367431640625169E-7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17408"/>
        <c:axId val="322517800"/>
      </c:scatterChart>
      <c:valAx>
        <c:axId val="32251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(años)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517800"/>
        <c:crosses val="autoZero"/>
        <c:crossBetween val="midCat"/>
      </c:valAx>
      <c:valAx>
        <c:axId val="3225178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N/N</a:t>
                </a:r>
                <a:r>
                  <a:rPr lang="es-ES" baseline="-25000"/>
                  <a:t>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51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28575</xdr:rowOff>
    </xdr:from>
    <xdr:to>
      <xdr:col>11</xdr:col>
      <xdr:colOff>9525</xdr:colOff>
      <xdr:row>15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90" zoomScaleNormal="90" workbookViewId="0">
      <selection activeCell="D20" sqref="D20"/>
    </sheetView>
  </sheetViews>
  <sheetFormatPr baseColWidth="10" defaultRowHeight="15" x14ac:dyDescent="0.25"/>
  <cols>
    <col min="1" max="1" width="16.42578125" style="5" customWidth="1"/>
    <col min="2" max="2" width="5.28515625" style="5" customWidth="1"/>
    <col min="3" max="3" width="11.42578125" style="5"/>
    <col min="4" max="4" width="12" style="5" bestFit="1" customWidth="1"/>
    <col min="5" max="16384" width="11.42578125" style="5"/>
  </cols>
  <sheetData>
    <row r="1" spans="1:5" ht="18.75" x14ac:dyDescent="0.3">
      <c r="A1" s="11" t="s">
        <v>5</v>
      </c>
      <c r="B1" s="11"/>
      <c r="C1" s="11"/>
      <c r="D1" s="11"/>
      <c r="E1" s="11"/>
    </row>
    <row r="2" spans="1:5" x14ac:dyDescent="0.25">
      <c r="A2" s="8"/>
      <c r="B2" s="8"/>
      <c r="C2" s="8"/>
      <c r="D2" s="8"/>
      <c r="E2" s="8"/>
    </row>
    <row r="3" spans="1:5" x14ac:dyDescent="0.25">
      <c r="A3" s="8" t="s">
        <v>6</v>
      </c>
      <c r="B3" s="8" t="s">
        <v>12</v>
      </c>
      <c r="C3" s="8"/>
      <c r="D3" s="8"/>
      <c r="E3" s="8"/>
    </row>
    <row r="4" spans="1:5" x14ac:dyDescent="0.25">
      <c r="A4" s="9" t="s">
        <v>1</v>
      </c>
      <c r="B4" s="6"/>
      <c r="C4" s="8"/>
      <c r="D4" s="8"/>
      <c r="E4" s="8"/>
    </row>
    <row r="5" spans="1:5" x14ac:dyDescent="0.25">
      <c r="A5" s="9" t="s">
        <v>2</v>
      </c>
      <c r="B5" s="6"/>
      <c r="C5" s="8"/>
      <c r="D5" s="8"/>
      <c r="E5" s="8"/>
    </row>
    <row r="6" spans="1:5" x14ac:dyDescent="0.25">
      <c r="A6" s="9" t="s">
        <v>13</v>
      </c>
      <c r="B6" s="6"/>
      <c r="C6" s="8"/>
      <c r="D6" s="8"/>
      <c r="E6" s="8"/>
    </row>
    <row r="7" spans="1:5" ht="17.25" x14ac:dyDescent="0.25">
      <c r="A7" s="9" t="s">
        <v>4</v>
      </c>
      <c r="B7" s="6" t="s">
        <v>10</v>
      </c>
      <c r="C7" s="8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10" t="s">
        <v>7</v>
      </c>
      <c r="B9" s="8"/>
      <c r="C9" s="8"/>
      <c r="D9" s="7">
        <f>IF(B4&lt;&gt;"",Auxiliar!B3,IF(B5&lt;&gt;"",Auxiliar!B4,IF(B6&lt;&gt;"",Auxiliar!B5,IF(B7&lt;&gt;"",Auxiliar!B6,0))))</f>
        <v>5730</v>
      </c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10" t="s">
        <v>8</v>
      </c>
      <c r="B11" s="8"/>
      <c r="C11" s="8"/>
      <c r="D11" s="7">
        <v>0.15</v>
      </c>
      <c r="E11" s="8"/>
    </row>
    <row r="12" spans="1:5" x14ac:dyDescent="0.25">
      <c r="A12" s="8"/>
      <c r="B12" s="8"/>
      <c r="C12" s="8"/>
      <c r="D12" s="8"/>
      <c r="E12" s="8"/>
    </row>
    <row r="13" spans="1:5" x14ac:dyDescent="0.25">
      <c r="A13" s="9" t="s">
        <v>11</v>
      </c>
      <c r="B13" s="8"/>
      <c r="C13" s="8"/>
      <c r="D13" s="7">
        <f>IF(D9=0,0,LN(2)/D9)</f>
        <v>1.2096809433855938E-4</v>
      </c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9" t="s">
        <v>9</v>
      </c>
      <c r="B15" s="8"/>
      <c r="C15" s="8"/>
      <c r="D15" s="7">
        <f>IF(D9=0,0,LN(D11)/(-D13))</f>
        <v>15682.812854572363</v>
      </c>
      <c r="E15" s="8"/>
    </row>
    <row r="16" spans="1:5" x14ac:dyDescent="0.25">
      <c r="A16" s="8"/>
      <c r="B16" s="8"/>
      <c r="C16" s="8"/>
      <c r="D16" s="12">
        <f>D15/1000000</f>
        <v>1.5682812854572362E-2</v>
      </c>
      <c r="E16" s="8" t="s">
        <v>14</v>
      </c>
    </row>
    <row r="17" spans="1:5" x14ac:dyDescent="0.25">
      <c r="A17" s="8"/>
      <c r="B17" s="8"/>
      <c r="C17" s="8"/>
      <c r="D17" s="8"/>
      <c r="E17" s="8"/>
    </row>
    <row r="18" spans="1:5" x14ac:dyDescent="0.25">
      <c r="A18" s="8"/>
      <c r="B18" s="8"/>
      <c r="C18" s="8"/>
      <c r="D18" s="8"/>
      <c r="E18" s="8"/>
    </row>
    <row r="19" spans="1:5" x14ac:dyDescent="0.25">
      <c r="A19" s="8" t="s">
        <v>15</v>
      </c>
      <c r="B19" s="8"/>
      <c r="C19" s="8"/>
      <c r="D19" s="7">
        <v>1500</v>
      </c>
      <c r="E19" s="8" t="s">
        <v>16</v>
      </c>
    </row>
    <row r="20" spans="1:5" x14ac:dyDescent="0.25">
      <c r="A20" s="8"/>
      <c r="B20" s="8"/>
      <c r="C20" s="8"/>
      <c r="D20" s="8"/>
      <c r="E20" s="8"/>
    </row>
    <row r="21" spans="1:5" x14ac:dyDescent="0.25">
      <c r="A21" s="8" t="s">
        <v>17</v>
      </c>
      <c r="B21" s="8"/>
      <c r="C21" s="8"/>
      <c r="D21" s="13">
        <f>EXP(-D13*D19)</f>
        <v>0.83405816111428221</v>
      </c>
      <c r="E21" s="8"/>
    </row>
    <row r="22" spans="1:5" x14ac:dyDescent="0.25">
      <c r="A22" s="8"/>
      <c r="B22" s="8"/>
      <c r="C22" s="8"/>
      <c r="D22" s="8"/>
      <c r="E22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N7" sqref="N7"/>
    </sheetView>
  </sheetViews>
  <sheetFormatPr baseColWidth="10" defaultRowHeight="15" x14ac:dyDescent="0.25"/>
  <cols>
    <col min="8" max="8" width="11.42578125" style="3"/>
  </cols>
  <sheetData>
    <row r="1" spans="1:10" x14ac:dyDescent="0.25">
      <c r="A1" t="s">
        <v>0</v>
      </c>
    </row>
    <row r="2" spans="1:10" x14ac:dyDescent="0.25">
      <c r="H2" s="4" t="str">
        <f>IF(Cálculo!B4&lt;&gt;"",Cálculo!A4,IF(Cálculo!B5&lt;&gt;"",Cálculo!A5,IF(Cálculo!B6&lt;&gt;"",Cálculo!A6,IF(Cálculo!B7&lt;&gt;"",Cálculo!A7,""))))</f>
        <v>C - N</v>
      </c>
    </row>
    <row r="3" spans="1:10" x14ac:dyDescent="0.25">
      <c r="A3" t="s">
        <v>1</v>
      </c>
      <c r="B3" s="1">
        <v>4700000000</v>
      </c>
      <c r="F3" s="2">
        <v>0</v>
      </c>
      <c r="G3" s="2">
        <f>Cálculo!$D$9*F3</f>
        <v>0</v>
      </c>
      <c r="H3" s="2">
        <f>EXP(-Cálculo!$D$13*G3)</f>
        <v>1</v>
      </c>
      <c r="I3">
        <f>Cálculo!$D$11</f>
        <v>0.15</v>
      </c>
      <c r="J3">
        <f>Cálculo!$D$15</f>
        <v>15682.812854572363</v>
      </c>
    </row>
    <row r="4" spans="1:10" x14ac:dyDescent="0.25">
      <c r="A4" t="s">
        <v>2</v>
      </c>
      <c r="B4" s="1">
        <v>4510000000</v>
      </c>
      <c r="F4" s="2">
        <v>1</v>
      </c>
      <c r="G4" s="2">
        <f>Cálculo!$D$9*F4</f>
        <v>5730</v>
      </c>
      <c r="H4" s="2">
        <f>EXP(-Cálculo!$D$13*G4)</f>
        <v>0.5</v>
      </c>
      <c r="I4">
        <f>Cálculo!$D$11</f>
        <v>0.15</v>
      </c>
      <c r="J4">
        <f>Cálculo!$D$15</f>
        <v>15682.812854572363</v>
      </c>
    </row>
    <row r="5" spans="1:10" x14ac:dyDescent="0.25">
      <c r="A5" t="s">
        <v>3</v>
      </c>
      <c r="B5" s="1">
        <v>1300000000</v>
      </c>
      <c r="F5" s="2">
        <v>2</v>
      </c>
      <c r="G5" s="2">
        <f>Cálculo!$D$9*F5</f>
        <v>11460</v>
      </c>
      <c r="H5" s="2">
        <f>EXP(-Cálculo!$D$13*G5)</f>
        <v>0.25</v>
      </c>
      <c r="I5">
        <f>Cálculo!$D$11</f>
        <v>0.15</v>
      </c>
      <c r="J5">
        <f>Cálculo!$D$15</f>
        <v>15682.812854572363</v>
      </c>
    </row>
    <row r="6" spans="1:10" x14ac:dyDescent="0.25">
      <c r="A6" t="s">
        <v>4</v>
      </c>
      <c r="B6" s="1">
        <v>5730</v>
      </c>
      <c r="F6" s="2">
        <v>3</v>
      </c>
      <c r="G6" s="2">
        <f>Cálculo!$D$9*F6</f>
        <v>17190</v>
      </c>
      <c r="H6" s="2">
        <f>EXP(-Cálculo!$D$13*G6)</f>
        <v>0.12500000000000003</v>
      </c>
      <c r="I6">
        <f>Cálculo!$D$11</f>
        <v>0.15</v>
      </c>
      <c r="J6">
        <f>Cálculo!$D$15</f>
        <v>15682.812854572363</v>
      </c>
    </row>
    <row r="7" spans="1:10" x14ac:dyDescent="0.25">
      <c r="F7" s="2">
        <v>4</v>
      </c>
      <c r="G7" s="2">
        <f>Cálculo!$D$9*F7</f>
        <v>22920</v>
      </c>
      <c r="H7" s="2">
        <f>EXP(-Cálculo!$D$13*G7)</f>
        <v>6.25E-2</v>
      </c>
      <c r="I7">
        <f>Cálculo!$D$11</f>
        <v>0.15</v>
      </c>
      <c r="J7">
        <f>Cálculo!$D$15</f>
        <v>15682.812854572363</v>
      </c>
    </row>
    <row r="8" spans="1:10" x14ac:dyDescent="0.25">
      <c r="F8" s="2">
        <v>5</v>
      </c>
      <c r="G8" s="2">
        <f>Cálculo!$D$9*F8</f>
        <v>28650</v>
      </c>
      <c r="H8" s="2">
        <f>EXP(-Cálculo!$D$13*G8)</f>
        <v>3.1250000000000014E-2</v>
      </c>
      <c r="I8">
        <f>Cálculo!$D$11</f>
        <v>0.15</v>
      </c>
      <c r="J8">
        <f>Cálculo!$D$15</f>
        <v>15682.812854572363</v>
      </c>
    </row>
    <row r="9" spans="1:10" x14ac:dyDescent="0.25">
      <c r="F9" s="2">
        <v>6</v>
      </c>
      <c r="G9" s="2">
        <f>Cálculo!$D$9*F9</f>
        <v>34380</v>
      </c>
      <c r="H9" s="2">
        <f>EXP(-Cálculo!$D$13*G9)</f>
        <v>1.5625000000000007E-2</v>
      </c>
      <c r="I9">
        <f>Cálculo!$D$11</f>
        <v>0.15</v>
      </c>
      <c r="J9">
        <f>Cálculo!$D$15</f>
        <v>15682.812854572363</v>
      </c>
    </row>
    <row r="10" spans="1:10" x14ac:dyDescent="0.25">
      <c r="F10" s="2">
        <v>7</v>
      </c>
      <c r="G10" s="2">
        <f>Cálculo!$D$9*F10</f>
        <v>40110</v>
      </c>
      <c r="H10" s="2">
        <f>EXP(-Cálculo!$D$13*G10)</f>
        <v>7.8125000000000017E-3</v>
      </c>
      <c r="I10">
        <f>Cálculo!$D$11</f>
        <v>0.15</v>
      </c>
      <c r="J10">
        <f>Cálculo!$D$15</f>
        <v>15682.812854572363</v>
      </c>
    </row>
    <row r="11" spans="1:10" x14ac:dyDescent="0.25">
      <c r="F11" s="2">
        <v>8</v>
      </c>
      <c r="G11" s="2">
        <f>Cálculo!$D$9*F11</f>
        <v>45840</v>
      </c>
      <c r="H11" s="2">
        <f>EXP(-Cálculo!$D$13*G11)</f>
        <v>3.9062500000000009E-3</v>
      </c>
      <c r="I11">
        <f>Cálculo!$D$11</f>
        <v>0.15</v>
      </c>
      <c r="J11">
        <f>Cálculo!$D$15</f>
        <v>15682.812854572363</v>
      </c>
    </row>
    <row r="12" spans="1:10" x14ac:dyDescent="0.25">
      <c r="F12" s="2">
        <v>9</v>
      </c>
      <c r="G12" s="2">
        <f>Cálculo!$D$9*F12</f>
        <v>51570</v>
      </c>
      <c r="H12" s="2">
        <f>EXP(-Cálculo!$D$13*G12)</f>
        <v>1.953125E-3</v>
      </c>
      <c r="I12">
        <f>Cálculo!$D$11</f>
        <v>0.15</v>
      </c>
      <c r="J12">
        <f>Cálculo!$D$15</f>
        <v>15682.812854572363</v>
      </c>
    </row>
    <row r="13" spans="1:10" x14ac:dyDescent="0.25">
      <c r="F13" s="2">
        <v>10</v>
      </c>
      <c r="G13" s="2">
        <f>Cálculo!$D$9*F13</f>
        <v>57300</v>
      </c>
      <c r="H13" s="2">
        <f>EXP(-Cálculo!$D$13*G13)</f>
        <v>9.7656250000000087E-4</v>
      </c>
      <c r="I13">
        <f>Cálculo!$D$11</f>
        <v>0.15</v>
      </c>
      <c r="J13">
        <f>Cálculo!$D$15</f>
        <v>15682.812854572363</v>
      </c>
    </row>
    <row r="14" spans="1:10" x14ac:dyDescent="0.25">
      <c r="F14" s="2">
        <v>11</v>
      </c>
      <c r="G14" s="2">
        <f>Cálculo!$D$9*F14</f>
        <v>63030</v>
      </c>
      <c r="H14" s="2">
        <f>EXP(-Cálculo!$D$13*G14)</f>
        <v>4.8828125000000043E-4</v>
      </c>
      <c r="I14">
        <f>Cálculo!$D$11</f>
        <v>0.15</v>
      </c>
      <c r="J14">
        <f>Cálculo!$D$15</f>
        <v>15682.812854572363</v>
      </c>
    </row>
    <row r="15" spans="1:10" x14ac:dyDescent="0.25">
      <c r="D15">
        <f>Auxiliar!G3</f>
        <v>0</v>
      </c>
      <c r="F15" s="2">
        <v>12</v>
      </c>
      <c r="G15" s="2">
        <f>Cálculo!$D$9*F15</f>
        <v>68760</v>
      </c>
      <c r="H15" s="2">
        <f>EXP(-Cálculo!$D$13*G15)</f>
        <v>2.4414062500000016E-4</v>
      </c>
      <c r="I15">
        <f>Cálculo!$D$11</f>
        <v>0.15</v>
      </c>
      <c r="J15">
        <f>Cálculo!$D$15</f>
        <v>15682.812854572363</v>
      </c>
    </row>
    <row r="16" spans="1:10" x14ac:dyDescent="0.25">
      <c r="F16" s="2">
        <v>13</v>
      </c>
      <c r="G16" s="2">
        <f>Cálculo!$D$9*F16</f>
        <v>74490</v>
      </c>
      <c r="H16" s="2">
        <f>EXP(-Cálculo!$D$13*G16)</f>
        <v>1.2207031250000008E-4</v>
      </c>
      <c r="I16">
        <f>Cálculo!$D$11</f>
        <v>0.15</v>
      </c>
      <c r="J16">
        <f>Cálculo!$D$15</f>
        <v>15682.812854572363</v>
      </c>
    </row>
    <row r="17" spans="6:10" x14ac:dyDescent="0.25">
      <c r="F17" s="2">
        <v>14</v>
      </c>
      <c r="G17" s="2">
        <f>Cálculo!$D$9*F17</f>
        <v>80220</v>
      </c>
      <c r="H17" s="2">
        <f>EXP(-Cálculo!$D$13*G17)</f>
        <v>6.1035156250000027E-5</v>
      </c>
      <c r="I17">
        <f>Cálculo!$D$11</f>
        <v>0.15</v>
      </c>
      <c r="J17">
        <f>Cálculo!$D$15</f>
        <v>15682.812854572363</v>
      </c>
    </row>
    <row r="18" spans="6:10" x14ac:dyDescent="0.25">
      <c r="F18" s="2">
        <v>15</v>
      </c>
      <c r="G18" s="2">
        <f>Cálculo!$D$9*F18</f>
        <v>85950</v>
      </c>
      <c r="H18" s="2">
        <f>EXP(-Cálculo!$D$13*G18)</f>
        <v>3.0517578125000014E-5</v>
      </c>
      <c r="I18">
        <f>Cálculo!$D$11</f>
        <v>0.15</v>
      </c>
      <c r="J18">
        <f>Cálculo!$D$15</f>
        <v>15682.812854572363</v>
      </c>
    </row>
    <row r="19" spans="6:10" x14ac:dyDescent="0.25">
      <c r="F19" s="2">
        <v>16</v>
      </c>
      <c r="G19" s="2">
        <f>Cálculo!$D$9*F19</f>
        <v>91680</v>
      </c>
      <c r="H19" s="2">
        <f>EXP(-Cálculo!$D$13*G19)</f>
        <v>1.5258789062500007E-5</v>
      </c>
      <c r="I19">
        <f>Cálculo!$D$11</f>
        <v>0.15</v>
      </c>
      <c r="J19">
        <f>Cálculo!$D$15</f>
        <v>15682.812854572363</v>
      </c>
    </row>
    <row r="20" spans="6:10" x14ac:dyDescent="0.25">
      <c r="F20" s="2">
        <v>17</v>
      </c>
      <c r="G20" s="2">
        <f>Cálculo!$D$9*F20</f>
        <v>97410</v>
      </c>
      <c r="H20" s="2">
        <f>EXP(-Cálculo!$D$13*G20)</f>
        <v>7.6293945312500017E-6</v>
      </c>
      <c r="I20">
        <f>Cálculo!$D$11</f>
        <v>0.15</v>
      </c>
      <c r="J20">
        <f>Cálculo!$D$15</f>
        <v>15682.812854572363</v>
      </c>
    </row>
    <row r="21" spans="6:10" x14ac:dyDescent="0.25">
      <c r="F21" s="2">
        <v>18</v>
      </c>
      <c r="G21" s="2">
        <f>Cálculo!$D$9*F21</f>
        <v>103140</v>
      </c>
      <c r="H21" s="2">
        <f>EXP(-Cálculo!$D$13*G21)</f>
        <v>3.8146972656250008E-6</v>
      </c>
      <c r="I21">
        <f>Cálculo!$D$11</f>
        <v>0.15</v>
      </c>
      <c r="J21">
        <f>Cálculo!$D$15</f>
        <v>15682.812854572363</v>
      </c>
    </row>
    <row r="22" spans="6:10" x14ac:dyDescent="0.25">
      <c r="F22" s="2">
        <v>19</v>
      </c>
      <c r="G22" s="2">
        <f>Cálculo!$D$9*F22</f>
        <v>108870</v>
      </c>
      <c r="H22" s="2">
        <f>EXP(-Cálculo!$D$13*G22)</f>
        <v>1.9073486328125E-6</v>
      </c>
      <c r="I22">
        <f>Cálculo!$D$11</f>
        <v>0.15</v>
      </c>
      <c r="J22">
        <f>Cálculo!$D$15</f>
        <v>15682.812854572363</v>
      </c>
    </row>
    <row r="23" spans="6:10" x14ac:dyDescent="0.25">
      <c r="F23" s="2">
        <v>20</v>
      </c>
      <c r="G23" s="2">
        <f>Cálculo!$D$9*F23</f>
        <v>114600</v>
      </c>
      <c r="H23" s="2">
        <f>EXP(-Cálculo!$D$13*G23)</f>
        <v>9.5367431640625169E-7</v>
      </c>
      <c r="I23">
        <f>Cálculo!$D$11</f>
        <v>0.15</v>
      </c>
      <c r="J23">
        <f>Cálculo!$D$15</f>
        <v>15682.812854572363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</vt:lpstr>
      <vt:lpstr>Auxiliar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Alda</dc:creator>
  <cp:lastModifiedBy>Francisco Alda</cp:lastModifiedBy>
  <dcterms:created xsi:type="dcterms:W3CDTF">2014-06-23T19:08:22Z</dcterms:created>
  <dcterms:modified xsi:type="dcterms:W3CDTF">2014-06-24T17:19:29Z</dcterms:modified>
</cp:coreProperties>
</file>